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HR\19. O contador\06. Explorar o PRR\painel da habitação no PRR\atualização dez 2024\"/>
    </mc:Choice>
  </mc:AlternateContent>
  <xr:revisionPtr revIDLastSave="0" documentId="13_ncr:1_{B6094452-8625-4468-8910-4DB156E104D8}" xr6:coauthVersionLast="47" xr6:coauthVersionMax="47" xr10:uidLastSave="{00000000-0000-0000-0000-000000000000}"/>
  <bookViews>
    <workbookView xWindow="-108" yWindow="-108" windowWidth="23256" windowHeight="12456" xr2:uid="{D2F0CAEE-AB42-4F50-A91A-6CCF4B42AF71}"/>
  </bookViews>
  <sheets>
    <sheet name="19.12.2024 " sheetId="5" r:id="rId1"/>
  </sheets>
  <definedNames>
    <definedName name="_xlnm._FilterDatabase" localSheetId="0" hidden="1">'19.12.2024 '!$A$1:$L$30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J15" i="5"/>
  <c r="J8" i="5"/>
  <c r="I18" i="5"/>
  <c r="E18" i="5"/>
  <c r="F6" i="5"/>
  <c r="F7" i="5"/>
  <c r="F8" i="5"/>
  <c r="F9" i="5"/>
  <c r="F10" i="5"/>
  <c r="F11" i="5"/>
  <c r="F12" i="5"/>
  <c r="F13" i="5"/>
  <c r="F14" i="5"/>
  <c r="F15" i="5"/>
  <c r="F16" i="5"/>
  <c r="F17" i="5"/>
  <c r="F5" i="5"/>
  <c r="J6" i="5"/>
  <c r="J5" i="5"/>
  <c r="G18" i="5"/>
  <c r="D18" i="5"/>
  <c r="L17" i="5"/>
  <c r="L16" i="5"/>
  <c r="L13" i="5"/>
  <c r="L7" i="5"/>
  <c r="J18" i="5" l="1"/>
  <c r="F18" i="5"/>
</calcChain>
</file>

<file path=xl/sharedStrings.xml><?xml version="1.0" encoding="utf-8"?>
<sst xmlns="http://schemas.openxmlformats.org/spreadsheetml/2006/main" count="72" uniqueCount="51">
  <si>
    <t>Área governativa</t>
  </si>
  <si>
    <t xml:space="preserve">Fogos previstos </t>
  </si>
  <si>
    <t>IHRU</t>
  </si>
  <si>
    <t>Ministério das Infraestruturas e Habitação</t>
  </si>
  <si>
    <t>Parque público de habitação a custos acessíveis</t>
  </si>
  <si>
    <t>Alojamento estudantil a custos acessíveis</t>
  </si>
  <si>
    <t>Agência Nacional para a Gestão do Programa Erasmus</t>
  </si>
  <si>
    <t>Ministérios da Educação, Ciência e Inovação e do Trabalho, Solidariedade e Segurança Social</t>
  </si>
  <si>
    <t>Bolsa Nacional de Alojamento Urgente e Temporário</t>
  </si>
  <si>
    <t>Reforço da oferta de habitação apoiada na Região Autónoma da Madeira</t>
  </si>
  <si>
    <t>Instituto de Desenvolvimento Regional I.P. (RAM)</t>
  </si>
  <si>
    <t>Secretaria Regional de Equipamentos e Infraestruturas (RAM)</t>
  </si>
  <si>
    <t>Fundo Ambiental</t>
  </si>
  <si>
    <t>Ministério do Ambiente e Energia</t>
  </si>
  <si>
    <t>Aumentar as condições habitacionais do parque habitacional da Região Autónoma dos Açores</t>
  </si>
  <si>
    <t>Bolsa Nacional de Alojamento Urgente e Temporário - Forças de segurança</t>
  </si>
  <si>
    <t>Vale Eficiência</t>
  </si>
  <si>
    <t>Acessibilidades 360º</t>
  </si>
  <si>
    <t>Instituto Nacional para a Reabilitação, I.P.</t>
  </si>
  <si>
    <t>total</t>
  </si>
  <si>
    <t>1000 fogos intervencionados</t>
  </si>
  <si>
    <t>145 parcelas infraestruturadas</t>
  </si>
  <si>
    <t xml:space="preserve">Reforço do parque habitacional social (Açores) </t>
  </si>
  <si>
    <t xml:space="preserve">Infraestruturas para parcelas de terreno destinadas à habitação própria (Açores) </t>
  </si>
  <si>
    <t>Beneficiário Intermediário</t>
  </si>
  <si>
    <t>Direção Regional de Planeamento e Fundos Estruturais da RAA</t>
  </si>
  <si>
    <t>Vice-Presidência do Governo Regional</t>
  </si>
  <si>
    <t>Financiamento previsto (€)</t>
  </si>
  <si>
    <t>1º Direito – Programa de Apoio ao Acesso à Habitação (*)</t>
  </si>
  <si>
    <t>Fogos contratualizados</t>
  </si>
  <si>
    <t>Outras metas contratualizadas</t>
  </si>
  <si>
    <t xml:space="preserve"> Programas</t>
  </si>
  <si>
    <t>Painel da habitação no PRR - metas previstas e contratualizadas</t>
  </si>
  <si>
    <t>Contratualizado (€)</t>
  </si>
  <si>
    <t>Min. do Trabalho, Solidariedade e Segurança Social</t>
  </si>
  <si>
    <t>Edifícios mais sustentáveis - 2ª edição</t>
  </si>
  <si>
    <t>Edifícios mais sustentáveis - 3ª edição</t>
  </si>
  <si>
    <t>Outras metas previstas</t>
  </si>
  <si>
    <t>18143 camas</t>
  </si>
  <si>
    <t>20000 vales</t>
  </si>
  <si>
    <t>16984 camas</t>
  </si>
  <si>
    <t>12238 vales</t>
  </si>
  <si>
    <t>% do previsto</t>
  </si>
  <si>
    <t>NA</t>
  </si>
  <si>
    <t>(*) Inclui os reforços da dotação inicial  do PRR, via empréstimo do PRR (RE-CO.i09) e Orçamento de Estado</t>
  </si>
  <si>
    <t>Sem dados</t>
  </si>
  <si>
    <t>intervenções (n.º total não definido)</t>
  </si>
  <si>
    <t>70405 intervenções</t>
  </si>
  <si>
    <t xml:space="preserve">9876 intervenções </t>
  </si>
  <si>
    <t>882 fogos intervencionados</t>
  </si>
  <si>
    <t>Dados atualizados em 19.12.2024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</si>
</sst>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4"/>
      <name val="Aptos Narrow"/>
      <family val="2"/>
      <scheme val="minor"/>
    </font>
    <font>
      <sz val="11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4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4" fillId="0" borderId="0" xfId="0" applyFont="1"/>
    <xf numFmtId="0" fontId="5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 applyAlignment="1">
      <alignment wrapText="1"/>
    </xf>
    <xf numFmtId="4" fontId="0" fillId="0" borderId="0" xfId="0" applyNumberFormat="1"/>
    <xf numFmtId="0" fontId="6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7" fillId="0" borderId="1" xfId="0" applyFont="1" applyBorder="1"/>
    <xf numFmtId="0" fontId="8" fillId="0" borderId="1" xfId="0" applyFont="1" applyBorder="1"/>
    <xf numFmtId="0" fontId="9" fillId="0" borderId="1" xfId="0" applyFont="1" applyBorder="1" applyAlignment="1">
      <alignment wrapText="1"/>
    </xf>
    <xf numFmtId="3" fontId="7" fillId="0" borderId="1" xfId="0" applyNumberFormat="1" applyFont="1" applyBorder="1"/>
    <xf numFmtId="3" fontId="0" fillId="0" borderId="1" xfId="0" applyNumberFormat="1" applyBorder="1"/>
    <xf numFmtId="3" fontId="6" fillId="0" borderId="1" xfId="0" applyNumberFormat="1" applyFont="1" applyBorder="1"/>
    <xf numFmtId="0" fontId="10" fillId="0" borderId="1" xfId="0" applyFont="1" applyBorder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/>
    </xf>
    <xf numFmtId="0" fontId="5" fillId="3" borderId="1" xfId="0" applyFont="1" applyFill="1" applyBorder="1"/>
    <xf numFmtId="3" fontId="11" fillId="2" borderId="1" xfId="0" applyNumberFormat="1" applyFont="1" applyFill="1" applyBorder="1"/>
    <xf numFmtId="3" fontId="12" fillId="3" borderId="1" xfId="0" applyNumberFormat="1" applyFont="1" applyFill="1" applyBorder="1"/>
    <xf numFmtId="3" fontId="10" fillId="0" borderId="1" xfId="0" applyNumberFormat="1" applyFont="1" applyBorder="1"/>
    <xf numFmtId="164" fontId="0" fillId="0" borderId="0" xfId="0" applyNumberFormat="1"/>
    <xf numFmtId="164" fontId="11" fillId="3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/>
    <xf numFmtId="164" fontId="6" fillId="0" borderId="1" xfId="0" applyNumberFormat="1" applyFont="1" applyBorder="1" applyAlignment="1">
      <alignment wrapText="1"/>
    </xf>
    <xf numFmtId="164" fontId="5" fillId="3" borderId="1" xfId="0" applyNumberFormat="1" applyFont="1" applyFill="1" applyBorder="1"/>
    <xf numFmtId="10" fontId="0" fillId="0" borderId="0" xfId="0" applyNumberFormat="1"/>
    <xf numFmtId="0" fontId="10" fillId="0" borderId="1" xfId="0" applyFont="1" applyBorder="1" applyAlignment="1">
      <alignment wrapText="1"/>
    </xf>
    <xf numFmtId="10" fontId="11" fillId="3" borderId="1" xfId="0" applyNumberFormat="1" applyFont="1" applyFill="1" applyBorder="1" applyAlignment="1">
      <alignment horizontal="center" vertical="center" wrapText="1"/>
    </xf>
    <xf numFmtId="3" fontId="11" fillId="3" borderId="1" xfId="0" applyNumberFormat="1" applyFont="1" applyFill="1" applyBorder="1"/>
    <xf numFmtId="164" fontId="6" fillId="3" borderId="1" xfId="0" applyNumberFormat="1" applyFont="1" applyFill="1" applyBorder="1"/>
    <xf numFmtId="3" fontId="6" fillId="0" borderId="1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DFD43-A221-4C1B-9FF9-1DA8949747CC}">
  <dimension ref="A1:Q31"/>
  <sheetViews>
    <sheetView tabSelected="1" zoomScaleNormal="100" workbookViewId="0">
      <selection activeCell="G8" sqref="G8"/>
    </sheetView>
  </sheetViews>
  <sheetFormatPr defaultRowHeight="14.4" x14ac:dyDescent="0.3"/>
  <cols>
    <col min="1" max="1" width="46.109375" customWidth="1"/>
    <col min="2" max="2" width="19.77734375" customWidth="1"/>
    <col min="3" max="3" width="19.109375" customWidth="1"/>
    <col min="4" max="4" width="15.77734375" customWidth="1"/>
    <col min="5" max="5" width="17.21875" style="10" customWidth="1"/>
    <col min="6" max="6" width="9.77734375" style="36" customWidth="1"/>
    <col min="7" max="8" width="15.77734375" customWidth="1"/>
    <col min="9" max="9" width="17.44140625" customWidth="1"/>
    <col min="10" max="10" width="9.77734375" style="31" customWidth="1"/>
    <col min="11" max="11" width="17.44140625" customWidth="1"/>
    <col min="12" max="12" width="11.33203125" style="31" customWidth="1"/>
  </cols>
  <sheetData>
    <row r="1" spans="1:17" ht="18" x14ac:dyDescent="0.35">
      <c r="A1" s="3" t="s">
        <v>32</v>
      </c>
    </row>
    <row r="2" spans="1:17" ht="15.6" x14ac:dyDescent="0.3">
      <c r="A2" s="4" t="s">
        <v>50</v>
      </c>
    </row>
    <row r="4" spans="1:17" ht="41.4" customHeight="1" x14ac:dyDescent="0.3">
      <c r="A4" s="21" t="s">
        <v>31</v>
      </c>
      <c r="B4" s="22" t="s">
        <v>24</v>
      </c>
      <c r="C4" s="21" t="s">
        <v>0</v>
      </c>
      <c r="D4" s="23" t="s">
        <v>27</v>
      </c>
      <c r="E4" s="24" t="s">
        <v>33</v>
      </c>
      <c r="F4" s="38" t="s">
        <v>42</v>
      </c>
      <c r="G4" s="23" t="s">
        <v>1</v>
      </c>
      <c r="H4" s="23" t="s">
        <v>37</v>
      </c>
      <c r="I4" s="25" t="s">
        <v>29</v>
      </c>
      <c r="J4" s="32" t="s">
        <v>42</v>
      </c>
      <c r="K4" s="25" t="s">
        <v>30</v>
      </c>
      <c r="L4" s="32" t="s">
        <v>42</v>
      </c>
    </row>
    <row r="5" spans="1:17" ht="41.4" customHeight="1" x14ac:dyDescent="0.3">
      <c r="A5" s="12" t="s">
        <v>28</v>
      </c>
      <c r="B5" s="5" t="s">
        <v>2</v>
      </c>
      <c r="C5" s="6" t="s">
        <v>3</v>
      </c>
      <c r="D5" s="17">
        <v>2198000000</v>
      </c>
      <c r="E5" s="18">
        <v>1759375285.8800001</v>
      </c>
      <c r="F5" s="33">
        <f>E5/D5</f>
        <v>0.8004437151410374</v>
      </c>
      <c r="G5" s="18">
        <v>26000</v>
      </c>
      <c r="H5" s="18"/>
      <c r="I5" s="19">
        <v>20707</v>
      </c>
      <c r="J5" s="33">
        <f>I5/G5</f>
        <v>0.7964230769230769</v>
      </c>
      <c r="K5" s="11"/>
      <c r="L5" s="33"/>
    </row>
    <row r="6" spans="1:17" ht="41.4" customHeight="1" x14ac:dyDescent="0.3">
      <c r="A6" s="12" t="s">
        <v>4</v>
      </c>
      <c r="B6" s="5" t="s">
        <v>2</v>
      </c>
      <c r="C6" s="6" t="s">
        <v>3</v>
      </c>
      <c r="D6" s="18">
        <v>899860000</v>
      </c>
      <c r="E6" s="18">
        <v>60945204.899999999</v>
      </c>
      <c r="F6" s="33">
        <f t="shared" ref="F6:F18" si="0">E6/D6</f>
        <v>6.7727429711288423E-2</v>
      </c>
      <c r="G6" s="18">
        <v>6800</v>
      </c>
      <c r="H6" s="18"/>
      <c r="I6" s="19">
        <v>390</v>
      </c>
      <c r="J6" s="33">
        <f>I6/G6</f>
        <v>5.7352941176470586E-2</v>
      </c>
      <c r="K6" s="11"/>
      <c r="L6" s="33"/>
    </row>
    <row r="7" spans="1:17" ht="41.4" customHeight="1" x14ac:dyDescent="0.3">
      <c r="A7" s="12" t="s">
        <v>5</v>
      </c>
      <c r="B7" s="6" t="s">
        <v>6</v>
      </c>
      <c r="C7" s="6" t="s">
        <v>7</v>
      </c>
      <c r="D7" s="18">
        <v>515680000</v>
      </c>
      <c r="E7" s="18">
        <v>464905735</v>
      </c>
      <c r="F7" s="33">
        <f t="shared" si="0"/>
        <v>0.90153920066708038</v>
      </c>
      <c r="G7" s="12"/>
      <c r="H7" s="12" t="s">
        <v>38</v>
      </c>
      <c r="I7" s="12"/>
      <c r="J7" s="33"/>
      <c r="K7" s="11" t="s">
        <v>40</v>
      </c>
      <c r="L7" s="33">
        <f>16984/18143</f>
        <v>0.93611861323926582</v>
      </c>
    </row>
    <row r="8" spans="1:17" ht="41.4" customHeight="1" x14ac:dyDescent="0.3">
      <c r="A8" s="12" t="s">
        <v>8</v>
      </c>
      <c r="B8" s="5" t="s">
        <v>2</v>
      </c>
      <c r="C8" s="6" t="s">
        <v>3</v>
      </c>
      <c r="D8" s="18">
        <v>138100000</v>
      </c>
      <c r="E8" s="18">
        <v>79603296.450000003</v>
      </c>
      <c r="F8" s="33">
        <f t="shared" si="0"/>
        <v>0.57641778747284578</v>
      </c>
      <c r="G8" s="18">
        <v>2000</v>
      </c>
      <c r="H8" s="18"/>
      <c r="I8" s="19">
        <v>1244</v>
      </c>
      <c r="J8" s="33">
        <f>I8/G8</f>
        <v>0.622</v>
      </c>
      <c r="K8" s="11"/>
      <c r="L8" s="33"/>
      <c r="Q8" s="18"/>
    </row>
    <row r="9" spans="1:17" ht="41.4" customHeight="1" x14ac:dyDescent="0.3">
      <c r="A9" s="13" t="s">
        <v>9</v>
      </c>
      <c r="B9" s="6" t="s">
        <v>10</v>
      </c>
      <c r="C9" s="6" t="s">
        <v>11</v>
      </c>
      <c r="D9" s="18">
        <v>136000000</v>
      </c>
      <c r="E9" s="18">
        <v>136370000</v>
      </c>
      <c r="F9" s="33">
        <f t="shared" si="0"/>
        <v>1.0027205882352941</v>
      </c>
      <c r="G9" s="18">
        <v>1446</v>
      </c>
      <c r="H9" s="18"/>
      <c r="I9" s="11" t="s">
        <v>45</v>
      </c>
      <c r="J9" s="33"/>
      <c r="K9" s="11"/>
      <c r="L9" s="33" t="s">
        <v>43</v>
      </c>
    </row>
    <row r="10" spans="1:17" ht="41.4" customHeight="1" x14ac:dyDescent="0.3">
      <c r="A10" s="12" t="s">
        <v>35</v>
      </c>
      <c r="B10" s="5" t="s">
        <v>12</v>
      </c>
      <c r="C10" s="6" t="s">
        <v>13</v>
      </c>
      <c r="D10" s="18">
        <v>135000000</v>
      </c>
      <c r="E10" s="18">
        <v>122699705.12</v>
      </c>
      <c r="F10" s="33">
        <f t="shared" si="0"/>
        <v>0.90888670459259258</v>
      </c>
      <c r="G10" s="20"/>
      <c r="H10" s="37" t="s">
        <v>46</v>
      </c>
      <c r="J10" s="33"/>
      <c r="K10" s="19" t="s">
        <v>47</v>
      </c>
      <c r="L10" s="34" t="s">
        <v>43</v>
      </c>
    </row>
    <row r="11" spans="1:17" ht="41.4" customHeight="1" x14ac:dyDescent="0.3">
      <c r="A11" s="13" t="s">
        <v>14</v>
      </c>
      <c r="B11" s="7" t="s">
        <v>25</v>
      </c>
      <c r="C11" s="6" t="s">
        <v>26</v>
      </c>
      <c r="D11" s="18">
        <v>60000000</v>
      </c>
      <c r="E11" s="18">
        <v>43718926</v>
      </c>
      <c r="F11" s="33">
        <f t="shared" si="0"/>
        <v>0.72864876666666667</v>
      </c>
      <c r="G11" s="18">
        <v>828</v>
      </c>
      <c r="H11" s="18"/>
      <c r="I11" s="11" t="s">
        <v>45</v>
      </c>
      <c r="J11" s="33"/>
      <c r="K11" s="11"/>
      <c r="L11" s="33" t="s">
        <v>43</v>
      </c>
    </row>
    <row r="12" spans="1:17" ht="41.4" customHeight="1" x14ac:dyDescent="0.3">
      <c r="A12" s="13" t="s">
        <v>15</v>
      </c>
      <c r="B12" s="8" t="s">
        <v>2</v>
      </c>
      <c r="C12" s="6" t="s">
        <v>3</v>
      </c>
      <c r="D12" s="18">
        <v>37900000</v>
      </c>
      <c r="E12" s="18">
        <v>17461592.73</v>
      </c>
      <c r="F12" s="33">
        <f t="shared" si="0"/>
        <v>0.46072804036939313</v>
      </c>
      <c r="G12" s="18">
        <v>473</v>
      </c>
      <c r="H12" s="18"/>
      <c r="I12" s="19">
        <v>477</v>
      </c>
      <c r="J12" s="33">
        <f t="shared" ref="J12:J18" si="1">I12/G12</f>
        <v>1.0084566596194504</v>
      </c>
      <c r="K12" s="11"/>
      <c r="L12" s="33"/>
    </row>
    <row r="13" spans="1:17" ht="41.4" customHeight="1" x14ac:dyDescent="0.3">
      <c r="A13" s="12" t="s">
        <v>16</v>
      </c>
      <c r="B13" s="5" t="s">
        <v>12</v>
      </c>
      <c r="C13" s="6" t="s">
        <v>13</v>
      </c>
      <c r="D13" s="18">
        <v>31980000</v>
      </c>
      <c r="E13" s="18">
        <v>15692539.970000001</v>
      </c>
      <c r="F13" s="33">
        <f t="shared" si="0"/>
        <v>0.49069856066291434</v>
      </c>
      <c r="G13" s="18"/>
      <c r="H13" s="18" t="s">
        <v>39</v>
      </c>
      <c r="I13" s="19"/>
      <c r="J13" s="33"/>
      <c r="K13" s="19" t="s">
        <v>41</v>
      </c>
      <c r="L13" s="33">
        <f>12238/20000</f>
        <v>0.6119</v>
      </c>
    </row>
    <row r="14" spans="1:17" ht="41.4" customHeight="1" x14ac:dyDescent="0.3">
      <c r="A14" s="12" t="s">
        <v>36</v>
      </c>
      <c r="B14" s="5" t="s">
        <v>12</v>
      </c>
      <c r="C14" s="6"/>
      <c r="D14" s="18">
        <v>30000000</v>
      </c>
      <c r="E14" s="18">
        <v>15182865.869999999</v>
      </c>
      <c r="F14" s="33">
        <f t="shared" si="0"/>
        <v>0.50609552899999999</v>
      </c>
      <c r="G14" s="30"/>
      <c r="H14" s="37" t="s">
        <v>46</v>
      </c>
      <c r="I14" s="19"/>
      <c r="J14" s="33"/>
      <c r="K14" s="19" t="s">
        <v>48</v>
      </c>
      <c r="L14" s="33" t="s">
        <v>43</v>
      </c>
    </row>
    <row r="15" spans="1:17" ht="41.4" customHeight="1" x14ac:dyDescent="0.3">
      <c r="A15" s="14" t="s">
        <v>22</v>
      </c>
      <c r="B15" s="9" t="s">
        <v>25</v>
      </c>
      <c r="C15" s="6" t="s">
        <v>26</v>
      </c>
      <c r="D15" s="18">
        <v>19480000</v>
      </c>
      <c r="E15" s="18">
        <v>19481074</v>
      </c>
      <c r="F15" s="33">
        <f t="shared" si="0"/>
        <v>1.0000551334702259</v>
      </c>
      <c r="G15" s="18">
        <v>126</v>
      </c>
      <c r="H15" s="18"/>
      <c r="I15" s="19">
        <v>126</v>
      </c>
      <c r="J15" s="33">
        <f t="shared" si="1"/>
        <v>1</v>
      </c>
      <c r="K15" s="11"/>
      <c r="L15" s="33"/>
    </row>
    <row r="16" spans="1:17" ht="41.4" customHeight="1" x14ac:dyDescent="0.3">
      <c r="A16" s="15" t="s">
        <v>17</v>
      </c>
      <c r="B16" s="7" t="s">
        <v>18</v>
      </c>
      <c r="C16" s="6" t="s">
        <v>34</v>
      </c>
      <c r="D16" s="18">
        <v>10413000</v>
      </c>
      <c r="E16" s="18">
        <v>6864180.3899999997</v>
      </c>
      <c r="F16" s="33">
        <f t="shared" si="0"/>
        <v>0.65919335350043207</v>
      </c>
      <c r="G16" s="13"/>
      <c r="H16" s="13" t="s">
        <v>20</v>
      </c>
      <c r="I16" s="19"/>
      <c r="J16" s="33"/>
      <c r="K16" s="41" t="s">
        <v>49</v>
      </c>
      <c r="L16" s="34">
        <f>892/1000</f>
        <v>0.89200000000000002</v>
      </c>
    </row>
    <row r="17" spans="1:15" ht="41.4" customHeight="1" x14ac:dyDescent="0.3">
      <c r="A17" s="16" t="s">
        <v>23</v>
      </c>
      <c r="B17" s="9" t="s">
        <v>25</v>
      </c>
      <c r="C17" s="6" t="s">
        <v>26</v>
      </c>
      <c r="D17" s="18">
        <v>4300000</v>
      </c>
      <c r="E17" s="18">
        <v>4300000</v>
      </c>
      <c r="F17" s="33">
        <f t="shared" si="0"/>
        <v>1</v>
      </c>
      <c r="G17" s="13"/>
      <c r="H17" s="13" t="s">
        <v>21</v>
      </c>
      <c r="I17" s="19"/>
      <c r="J17" s="33"/>
      <c r="K17" s="41" t="s">
        <v>21</v>
      </c>
      <c r="L17" s="34">
        <f>145/145</f>
        <v>1</v>
      </c>
    </row>
    <row r="18" spans="1:15" ht="28.8" customHeight="1" x14ac:dyDescent="0.3">
      <c r="A18" s="26" t="s">
        <v>19</v>
      </c>
      <c r="B18" s="27"/>
      <c r="C18" s="27"/>
      <c r="D18" s="28">
        <f>SUM(D5:D17)</f>
        <v>4216713000</v>
      </c>
      <c r="E18" s="39">
        <f>SUM(E5:E17)</f>
        <v>2746600406.3099995</v>
      </c>
      <c r="F18" s="40">
        <f t="shared" si="0"/>
        <v>0.651360528048743</v>
      </c>
      <c r="G18" s="28">
        <f>SUM(G5:G17)</f>
        <v>37673</v>
      </c>
      <c r="H18" s="28"/>
      <c r="I18" s="29">
        <f>SUM(I5:I17)</f>
        <v>22944</v>
      </c>
      <c r="J18" s="40">
        <f t="shared" si="1"/>
        <v>0.60903034003132217</v>
      </c>
      <c r="K18" s="27"/>
      <c r="L18" s="35"/>
      <c r="O18" s="2"/>
    </row>
    <row r="19" spans="1:15" x14ac:dyDescent="0.3">
      <c r="A19" s="1"/>
      <c r="B19" s="1"/>
      <c r="C19" s="1"/>
      <c r="D19" s="2"/>
      <c r="G19" s="2"/>
      <c r="H19" s="2"/>
      <c r="I19" s="2"/>
    </row>
    <row r="20" spans="1:15" x14ac:dyDescent="0.3">
      <c r="A20" t="s">
        <v>44</v>
      </c>
    </row>
    <row r="21" spans="1:15" x14ac:dyDescent="0.3">
      <c r="D21" s="2"/>
      <c r="G21" s="2"/>
      <c r="H21" s="2"/>
      <c r="I21" s="2"/>
    </row>
    <row r="22" spans="1:15" x14ac:dyDescent="0.3">
      <c r="D22" s="2"/>
      <c r="G22" s="2"/>
      <c r="H22" s="2"/>
      <c r="I22" s="2"/>
    </row>
    <row r="23" spans="1:15" x14ac:dyDescent="0.3">
      <c r="D23" s="2"/>
      <c r="G23" s="2"/>
      <c r="H23" s="2"/>
      <c r="I23" s="2"/>
    </row>
    <row r="25" spans="1:15" x14ac:dyDescent="0.3">
      <c r="A25" s="1"/>
      <c r="B25" s="1"/>
      <c r="C25" s="1"/>
    </row>
    <row r="30" spans="1:15" x14ac:dyDescent="0.3">
      <c r="A30" s="1"/>
      <c r="B30" s="1"/>
      <c r="C30" s="1"/>
    </row>
    <row r="31" spans="1:15" x14ac:dyDescent="0.3">
      <c r="G31" s="2"/>
    </row>
  </sheetData>
  <autoFilter ref="A1:L30" xr:uid="{E16EC86F-463C-4BEB-AC52-6BFE1CB05AC6}"/>
  <pageMargins left="0.70866141732283472" right="0.70866141732283472" top="0.74803149606299213" bottom="0.74803149606299213" header="0.31496062992125984" footer="0.31496062992125984"/>
  <pageSetup paperSize="9" scale="67" orientation="landscape" r:id="rId1"/>
  <headerFooter scaleWithDoc="0" alignWithMargins="0">
    <oddHeader xml:space="preserve">&amp;C&amp;14  </oddHeader>
    <oddFooter>&amp;CO Contador, 03.10.2024</oddFooter>
  </headerFooter>
  <ignoredErrors>
    <ignoredError sqref="F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19.12.2024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Roseta</dc:creator>
  <cp:lastModifiedBy>Helena Roseta</cp:lastModifiedBy>
  <cp:lastPrinted>2024-05-13T18:21:03Z</cp:lastPrinted>
  <dcterms:created xsi:type="dcterms:W3CDTF">2024-05-13T18:07:13Z</dcterms:created>
  <dcterms:modified xsi:type="dcterms:W3CDTF">2024-12-21T18:57:09Z</dcterms:modified>
</cp:coreProperties>
</file>